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<sst xmlns="http://schemas.openxmlformats.org/spreadsheetml/2006/main" count="20" uniqueCount="19">
  <si>
    <t xml:space="preserve">Datos Laboratorio</t>
  </si>
  <si>
    <t xml:space="preserve">Volumen (mL)</t>
  </si>
  <si>
    <t xml:space="preserve">T (ºC)</t>
  </si>
  <si>
    <t xml:space="preserve">T(K)</t>
  </si>
  <si>
    <t xml:space="preserve">Moles</t>
  </si>
  <si>
    <t xml:space="preserve">Presión (atm)</t>
  </si>
  <si>
    <t xml:space="preserve">Ln(p)</t>
  </si>
  <si>
    <t xml:space="preserve">1/T (K⁻¹)</t>
  </si>
  <si>
    <t xml:space="preserve">Temperatura (ºC)</t>
  </si>
  <si>
    <t xml:space="preserve">Presión (mmHg)</t>
  </si>
  <si>
    <t xml:space="preserve">moles de aire</t>
  </si>
  <si>
    <t xml:space="preserve">tras 10min</t>
  </si>
  <si>
    <t xml:space="preserve">Pendiente</t>
  </si>
  <si>
    <t xml:space="preserve">Intersección</t>
  </si>
  <si>
    <t xml:space="preserve">∆H</t>
  </si>
  <si>
    <t xml:space="preserve">KJ</t>
  </si>
  <si>
    <t xml:space="preserve">Error absoluto</t>
  </si>
  <si>
    <t xml:space="preserve">Error relativo</t>
  </si>
  <si>
    <t xml:space="preserve">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</si>
</sst>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3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A6099"/>
        <bgColor rgb="FF004586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00A933"/>
        <bgColor rgb="FF008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Sheet1!$J$2:$J$11</c:f>
              <c:numCache>
                <c:formatCode>General</c:formatCode>
                <c:ptCount val="10"/>
                <c:pt idx="0">
                  <c:v>0.00285591889190347</c:v>
                </c:pt>
                <c:pt idx="1">
                  <c:v>0.00289729103288425</c:v>
                </c:pt>
                <c:pt idx="2">
                  <c:v>0.00292269472453602</c:v>
                </c:pt>
                <c:pt idx="3">
                  <c:v>0.00297486241261342</c:v>
                </c:pt>
                <c:pt idx="4">
                  <c:v>0.0030016509079994</c:v>
                </c:pt>
                <c:pt idx="5">
                  <c:v>0.00301977955609241</c:v>
                </c:pt>
                <c:pt idx="6">
                  <c:v>0.00301977955609241</c:v>
                </c:pt>
                <c:pt idx="7">
                  <c:v>0.00306607389238081</c:v>
                </c:pt>
                <c:pt idx="8">
                  <c:v>0.00308499151627333</c:v>
                </c:pt>
                <c:pt idx="9">
                  <c:v>0.00319335781574325</c:v>
                </c:pt>
              </c:numCache>
            </c:numRef>
          </c:xVal>
          <c:yVal>
            <c:numRef>
              <c:f>Sheet1!$I$2:$I$11</c:f>
              <c:numCache>
                <c:formatCode>General</c:formatCode>
                <c:ptCount val="10"/>
                <c:pt idx="0">
                  <c:v>-0.983504283996974</c:v>
                </c:pt>
                <c:pt idx="1">
                  <c:v>-1.44068156855251</c:v>
                </c:pt>
                <c:pt idx="2">
                  <c:v>-1.55641412872898</c:v>
                </c:pt>
                <c:pt idx="3">
                  <c:v>-1.88974802821395</c:v>
                </c:pt>
                <c:pt idx="4">
                  <c:v>-1.93386515705978</c:v>
                </c:pt>
                <c:pt idx="5">
                  <c:v>-1.99908382877893</c:v>
                </c:pt>
                <c:pt idx="6">
                  <c:v>-1.99908382877893</c:v>
                </c:pt>
                <c:pt idx="7">
                  <c:v>-2.13158166790385</c:v>
                </c:pt>
                <c:pt idx="8">
                  <c:v>-2.37649604705994</c:v>
                </c:pt>
                <c:pt idx="9">
                  <c:v>-2.41941791767171</c:v>
                </c:pt>
              </c:numCache>
            </c:numRef>
          </c:yVal>
          <c:smooth val="0"/>
        </c:ser>
        <c:axId val="17745992"/>
        <c:axId val="13660714"/>
      </c:scatterChart>
      <c:valAx>
        <c:axId val="177459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1/T (K⁻¹)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3660714"/>
        <c:crosses val="autoZero"/>
        <c:crossBetween val="midCat"/>
      </c:valAx>
      <c:valAx>
        <c:axId val="13660714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Ln(p)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17745992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815040</xdr:colOff>
      <xdr:row>13</xdr:row>
      <xdr:rowOff>41760</xdr:rowOff>
    </xdr:from>
    <xdr:to>
      <xdr:col>7</xdr:col>
      <xdr:colOff>319680</xdr:colOff>
      <xdr:row>33</xdr:row>
      <xdr:rowOff>29880</xdr:rowOff>
    </xdr:to>
    <xdr:graphicFrame>
      <xdr:nvGraphicFramePr>
        <xdr:cNvPr id="0" name=""/>
        <xdr:cNvGraphicFramePr/>
      </xdr:nvGraphicFramePr>
      <xdr:xfrm>
        <a:off x="815040" y="2154960"/>
        <a:ext cx="576036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170" zoomScaleNormal="170" zoomScalePageLayoutView="100" workbookViewId="0">
      <selection pane="topLeft" activeCell="B4" activeCellId="0" sqref="B4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16.11"/>
    <col collapsed="false" customWidth="true" hidden="false" outlineLevel="0" max="2" min="2" style="0" width="13.06"/>
    <col collapsed="false" customWidth="true" hidden="false" outlineLevel="0" max="4" min="4" style="0" width="13.06"/>
    <col collapsed="false" customWidth="true" hidden="false" outlineLevel="0" max="8" min="8" style="0" width="13.73"/>
  </cols>
  <sheetData>
    <row r="1" customFormat="false" ht="12.8" hidden="false" customHeight="false" outlineLevel="0" collapsed="false">
      <c r="A1" s="1" t="s">
        <v>0</v>
      </c>
      <c r="B1" s="1"/>
      <c r="D1" s="2" t="s">
        <v>1</v>
      </c>
      <c r="E1" s="3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</row>
    <row r="2" customFormat="false" ht="12.8" hidden="false" customHeight="false" outlineLevel="0" collapsed="false">
      <c r="A2" s="0" t="s">
        <v>1</v>
      </c>
      <c r="B2" s="4" t="n">
        <v>4.2</v>
      </c>
      <c r="D2" s="2" t="n">
        <v>8.5</v>
      </c>
      <c r="E2" s="3" t="n">
        <v>77</v>
      </c>
      <c r="F2" s="0" t="n">
        <f aca="false">E2+273.15</f>
        <v>350.15</v>
      </c>
      <c r="G2" s="0" t="n">
        <f aca="false">(($B$4/760)*(D2/1000))/((0.082*(E2+273.15)))-$B$6</f>
        <v>0.000110718567760636</v>
      </c>
      <c r="H2" s="0" t="n">
        <f aca="false">(G2*0.082*F2)/(D2/1000)</f>
        <v>0.373998203895729</v>
      </c>
      <c r="I2" s="0" t="n">
        <f aca="false">LN(H2)</f>
        <v>-0.983504283996974</v>
      </c>
      <c r="J2" s="0" t="n">
        <f aca="false">1/F2</f>
        <v>0.00285591889190347</v>
      </c>
    </row>
    <row r="3" customFormat="false" ht="12.8" hidden="false" customHeight="false" outlineLevel="0" collapsed="false">
      <c r="A3" s="0" t="s">
        <v>8</v>
      </c>
      <c r="B3" s="5" t="n">
        <v>18</v>
      </c>
      <c r="D3" s="4" t="n">
        <v>7.5</v>
      </c>
      <c r="E3" s="5" t="n">
        <v>74</v>
      </c>
      <c r="F3" s="0" t="n">
        <f aca="false">E4+273.15</f>
        <v>345.15</v>
      </c>
      <c r="G3" s="0" t="n">
        <f aca="false">(($B$4/760)*(D4/1000))/((0.082*(E4+273.15)))-$B$6</f>
        <v>5.60496644787978E-005</v>
      </c>
      <c r="H3" s="0" t="n">
        <f aca="false">(G3*0.082*F3)/(D4/1000)</f>
        <v>0.236766331190788</v>
      </c>
      <c r="I3" s="0" t="n">
        <f aca="false">LN(H3)</f>
        <v>-1.44068156855251</v>
      </c>
      <c r="J3" s="0" t="n">
        <f aca="false">1/F3</f>
        <v>0.00289729103288425</v>
      </c>
    </row>
    <row r="4" customFormat="false" ht="12.8" hidden="false" customHeight="false" outlineLevel="0" collapsed="false">
      <c r="A4" s="0" t="s">
        <v>9</v>
      </c>
      <c r="B4" s="6" t="n">
        <f aca="false">716-15.477</f>
        <v>700.523</v>
      </c>
      <c r="D4" s="2" t="n">
        <v>6.7</v>
      </c>
      <c r="E4" s="3" t="n">
        <v>72</v>
      </c>
      <c r="F4" s="0" t="n">
        <f aca="false">E5+273.15</f>
        <v>342.15</v>
      </c>
      <c r="G4" s="0" t="n">
        <f aca="false">(($B$4/760)*(D5/1000))/((0.082*(E5+273.15)))-$B$6</f>
        <v>4.81069152485005E-005</v>
      </c>
      <c r="H4" s="0" t="n">
        <f aca="false">(G4*0.082*F4)/(D5/1000)</f>
        <v>0.210890944732266</v>
      </c>
      <c r="I4" s="0" t="n">
        <f aca="false">LN(H4)</f>
        <v>-1.55641412872898</v>
      </c>
      <c r="J4" s="0" t="n">
        <f aca="false">1/F4</f>
        <v>0.00292269472453602</v>
      </c>
    </row>
    <row r="5" customFormat="false" ht="12.8" hidden="false" customHeight="false" outlineLevel="0" collapsed="false">
      <c r="D5" s="2" t="n">
        <v>6.4</v>
      </c>
      <c r="E5" s="3" t="n">
        <v>69</v>
      </c>
      <c r="F5" s="0" t="n">
        <f aca="false">E6+273.15</f>
        <v>336.15</v>
      </c>
      <c r="G5" s="0" t="n">
        <f aca="false">(($B$4/760)*(D6/1000))/((0.082*(E6+273.15)))-$B$6</f>
        <v>3.17961022374213E-005</v>
      </c>
      <c r="H5" s="0" t="n">
        <f aca="false">(G5*0.082*F5)/(D6/1000)</f>
        <v>0.151109879466026</v>
      </c>
      <c r="I5" s="0" t="n">
        <f aca="false">LN(H5)</f>
        <v>-1.88974802821395</v>
      </c>
      <c r="J5" s="0" t="n">
        <f aca="false">1/F5</f>
        <v>0.00297486241261342</v>
      </c>
    </row>
    <row r="6" customFormat="false" ht="12.8" hidden="false" customHeight="false" outlineLevel="0" collapsed="false">
      <c r="A6" s="0" t="s">
        <v>10</v>
      </c>
      <c r="B6" s="0" t="n">
        <f aca="false">((B4/760)*(B2/1000))/((0.082*(B3+273.15)))</f>
        <v>0.000162153919310282</v>
      </c>
      <c r="D6" s="2" t="n">
        <v>5.8</v>
      </c>
      <c r="E6" s="3" t="n">
        <v>63</v>
      </c>
      <c r="F6" s="0" t="n">
        <f aca="false">E7+273.15</f>
        <v>333.15</v>
      </c>
      <c r="G6" s="0" t="n">
        <f aca="false">(($B$4/760)*(D7/1000))/((0.082*(E7+273.15)))-$B$6</f>
        <v>3.01685348687844E-005</v>
      </c>
      <c r="H6" s="0" t="n">
        <f aca="false">(G6*0.082*F6)/(D7/1000)</f>
        <v>0.144588260720336</v>
      </c>
      <c r="I6" s="0" t="n">
        <f aca="false">LN(H6)</f>
        <v>-1.93386515705978</v>
      </c>
      <c r="J6" s="0" t="n">
        <f aca="false">1/F6</f>
        <v>0.0030016509079994</v>
      </c>
    </row>
    <row r="7" customFormat="false" ht="12.8" hidden="false" customHeight="false" outlineLevel="0" collapsed="false">
      <c r="D7" s="4" t="n">
        <v>5.7</v>
      </c>
      <c r="E7" s="5" t="n">
        <v>60</v>
      </c>
      <c r="F7" s="0" t="n">
        <f aca="false">E8+273.15</f>
        <v>331.15</v>
      </c>
      <c r="G7" s="0" t="n">
        <f aca="false">(($B$4/760)*(D8/1000))/((0.082*(E8+273.15)))-$B$6</f>
        <v>2.79356216115102E-005</v>
      </c>
      <c r="H7" s="0" t="n">
        <f aca="false">(G7*0.082*F7)/(D8/1000)</f>
        <v>0.135459330343827</v>
      </c>
      <c r="I7" s="0" t="n">
        <f aca="false">LN(H7)</f>
        <v>-1.99908382877893</v>
      </c>
      <c r="J7" s="0" t="n">
        <f aca="false">1/F7</f>
        <v>0.00301977955609241</v>
      </c>
    </row>
    <row r="8" customFormat="false" ht="12.8" hidden="false" customHeight="false" outlineLevel="0" collapsed="false">
      <c r="D8" s="4" t="n">
        <v>5.6</v>
      </c>
      <c r="E8" s="5" t="n">
        <v>58</v>
      </c>
      <c r="F8" s="0" t="n">
        <f aca="false">E8+273.15</f>
        <v>331.15</v>
      </c>
      <c r="G8" s="0" t="n">
        <f aca="false">(($B$4/760)*(D8/1000))/((0.082*(E8+273.15)))-$B$6</f>
        <v>2.79356216115102E-005</v>
      </c>
      <c r="H8" s="0" t="n">
        <f aca="false">(G8*0.082*F8)/(D8/1000)</f>
        <v>0.135459330343827</v>
      </c>
      <c r="I8" s="0" t="n">
        <f aca="false">LN(H8)</f>
        <v>-1.99908382877893</v>
      </c>
      <c r="J8" s="0" t="n">
        <f aca="false">1/F8</f>
        <v>0.00301977955609241</v>
      </c>
    </row>
    <row r="9" customFormat="false" ht="12.8" hidden="false" customHeight="false" outlineLevel="0" collapsed="false">
      <c r="D9" s="4" t="n">
        <v>5.4</v>
      </c>
      <c r="E9" s="5" t="n">
        <v>53</v>
      </c>
      <c r="F9" s="0" t="n">
        <f aca="false">E9+273.15</f>
        <v>326.15</v>
      </c>
      <c r="G9" s="0" t="n">
        <f aca="false">(($B$4/760)*(D9/1000))/((0.082*(E9+273.15)))-$B$6</f>
        <v>2.39567757970076E-005</v>
      </c>
      <c r="H9" s="0" t="n">
        <f aca="false">(G9*0.082*F9)/(D9/1000)</f>
        <v>0.11864948128665</v>
      </c>
      <c r="I9" s="0" t="n">
        <f aca="false">LN(H9)</f>
        <v>-2.13158166790385</v>
      </c>
      <c r="J9" s="0" t="n">
        <f aca="false">1/F9</f>
        <v>0.00306607389238081</v>
      </c>
    </row>
    <row r="10" customFormat="false" ht="12.8" hidden="false" customHeight="false" outlineLevel="0" collapsed="false">
      <c r="D10" s="4" t="n">
        <v>5.2</v>
      </c>
      <c r="E10" s="5" t="n">
        <v>51</v>
      </c>
      <c r="F10" s="0" t="n">
        <f aca="false">E10+273.15</f>
        <v>324.15</v>
      </c>
      <c r="G10" s="0" t="n">
        <f aca="false">(($B$4/760)*(D10/1000))/((0.082*(E10+273.15)))-$B$6</f>
        <v>1.81695572969477E-005</v>
      </c>
      <c r="H10" s="0" t="n">
        <f aca="false">(G10*0.082*F10)/(D10/1000)</f>
        <v>0.0928754391961653</v>
      </c>
      <c r="I10" s="0" t="n">
        <f aca="false">LN(H10)</f>
        <v>-2.37649604705994</v>
      </c>
      <c r="J10" s="0" t="n">
        <f aca="false">1/F10</f>
        <v>0.00308499151627333</v>
      </c>
    </row>
    <row r="11" customFormat="false" ht="12.8" hidden="false" customHeight="false" outlineLevel="0" collapsed="false">
      <c r="C11" s="0" t="s">
        <v>11</v>
      </c>
      <c r="D11" s="4" t="n">
        <v>5</v>
      </c>
      <c r="E11" s="5" t="n">
        <v>40</v>
      </c>
      <c r="F11" s="0" t="n">
        <f aca="false">E11+273.15</f>
        <v>313.15</v>
      </c>
      <c r="G11" s="0" t="n">
        <f aca="false">(($B$4/760)*(D11/1000))/((0.082*(E11+273.15)))-$B$6</f>
        <v>1.73246266747876E-005</v>
      </c>
      <c r="H11" s="0" t="n">
        <f aca="false">(G11*0.082*F11)/(D11/1000)</f>
        <v>0.0889733922286395</v>
      </c>
      <c r="I11" s="0" t="n">
        <f aca="false">LN(H11)</f>
        <v>-2.41941791767171</v>
      </c>
      <c r="J11" s="0" t="n">
        <f aca="false">1/F11</f>
        <v>0.00319335781574325</v>
      </c>
    </row>
    <row r="17" customFormat="false" ht="12.8" hidden="false" customHeight="false" outlineLevel="0" collapsed="false">
      <c r="I17" s="0" t="s">
        <v>12</v>
      </c>
    </row>
    <row r="18" customFormat="false" ht="12.8" hidden="false" customHeight="false" outlineLevel="0" collapsed="false">
      <c r="I18" s="0" t="n">
        <f aca="false">SLOPE(I2:I15,J2:J15)</f>
        <v>-4194.79543074124</v>
      </c>
    </row>
    <row r="20" customFormat="false" ht="12.8" hidden="false" customHeight="false" outlineLevel="0" collapsed="false">
      <c r="I20" s="0" t="s">
        <v>13</v>
      </c>
    </row>
    <row r="21" customFormat="false" ht="12.8" hidden="false" customHeight="false" outlineLevel="0" collapsed="false">
      <c r="I21" s="0" t="n">
        <f aca="false">INTERCEPT(I2:I7,J2:J7)</f>
        <v>15.8099403071127</v>
      </c>
    </row>
    <row r="23" customFormat="false" ht="12.8" hidden="false" customHeight="false" outlineLevel="0" collapsed="false">
      <c r="I23" s="7" t="s">
        <v>14</v>
      </c>
    </row>
    <row r="24" customFormat="false" ht="12.8" hidden="false" customHeight="false" outlineLevel="0" collapsed="false">
      <c r="I24" s="0" t="n">
        <f aca="false">I18*-8.314/1000</f>
        <v>34.8755292111827</v>
      </c>
      <c r="J24" s="0" t="s">
        <v>15</v>
      </c>
    </row>
    <row r="26" customFormat="false" ht="12.8" hidden="false" customHeight="false" outlineLevel="0" collapsed="false">
      <c r="I26" s="0" t="s">
        <v>16</v>
      </c>
    </row>
    <row r="27" customFormat="false" ht="12.8" hidden="false" customHeight="false" outlineLevel="0" collapsed="false">
      <c r="I27" s="0" t="n">
        <f aca="false">40.7-I24</f>
        <v>5.82447078881734</v>
      </c>
    </row>
    <row r="29" customFormat="false" ht="12.8" hidden="false" customHeight="false" outlineLevel="0" collapsed="false">
      <c r="I29" s="0" t="s">
        <v>17</v>
      </c>
    </row>
    <row r="30" customFormat="false" ht="12.8" hidden="false" customHeight="false" outlineLevel="0" collapsed="false">
      <c r="I30" s="0" t="n">
        <f aca="false">I27/40.7*100</f>
        <v>14.3107390388633</v>
      </c>
      <c r="J30" s="0" t="s">
        <v>18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2021-04-27T12:19:51Z</dcterms:created>
  <dc:creator/>
  <dc:description/>
  <dc:language>es-ES</dc:language>
  <cp:lastModifiedBy/>
  <dcterms:modified xsi:type="dcterms:W3CDTF">2021-05-06T11:48:15Z</dcterms:modified>
  <cp:revision>11</cp:revision>
  <dc:subject/>
  <dc:title/>
</cp:coreProperties>
</file>