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_rels/chart2.xml.rels" ContentType="application/vnd.openxmlformats-package.relationships+xml"/>
  <Override PartName="/xl/charts/chart2.xml" ContentType="application/vnd.openxmlformats-officedocument.drawingml.chart+xml"/>
  <Override PartName="/xl/media/image1.wmf" ContentType="image/x-wmf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<sst xmlns="http://schemas.openxmlformats.org/spreadsheetml/2006/main" count="77" uniqueCount="77">
  <si>
    <t xml:space="preserve">Suecia</t>
  </si>
  <si>
    <t xml:space="preserve">Francia</t>
  </si>
  <si>
    <t xml:space="preserve">España</t>
  </si>
  <si>
    <t xml:space="preserve">Costa Rica</t>
  </si>
  <si>
    <t xml:space="preserve">1910-1914</t>
  </si>
  <si>
    <t xml:space="preserve">1920-1924</t>
  </si>
  <si>
    <t xml:space="preserve">1930-1934</t>
  </si>
  <si>
    <t xml:space="preserve">1940-1944</t>
  </si>
  <si>
    <t xml:space="preserve">1950-1954</t>
  </si>
  <si>
    <t xml:space="preserve">1960-1964</t>
  </si>
  <si>
    <t xml:space="preserve">1970-1974</t>
  </si>
  <si>
    <t xml:space="preserve">1980-1984</t>
  </si>
  <si>
    <t xml:space="preserve">Grupo edad</t>
  </si>
  <si>
    <t xml:space="preserve">Hombres</t>
  </si>
  <si>
    <t xml:space="preserve">Mujeres</t>
  </si>
  <si>
    <t xml:space="preserve">Total</t>
  </si>
  <si>
    <r>
      <rPr>
        <b val="true"/>
        <sz val="10"/>
        <rFont val="Arial"/>
        <family val="2"/>
        <charset val="1"/>
      </rPr>
      <t xml:space="preserve">%</t>
    </r>
    <r>
      <rPr>
        <b val="true"/>
        <sz val="10"/>
        <rFont val="Times New Roman"/>
        <family val="1"/>
        <charset val="1"/>
      </rPr>
      <t xml:space="preserve">hombres</t>
    </r>
  </si>
  <si>
    <r>
      <rPr>
        <b val="true"/>
        <sz val="10"/>
        <rFont val="Arial"/>
        <family val="2"/>
        <charset val="1"/>
      </rPr>
      <t xml:space="preserve">%</t>
    </r>
    <r>
      <rPr>
        <b val="true"/>
        <sz val="10"/>
        <rFont val="Times New Roman"/>
        <family val="1"/>
        <charset val="1"/>
      </rPr>
      <t xml:space="preserve">mujeres</t>
    </r>
  </si>
  <si>
    <t xml:space="preserve">&lt; 1</t>
  </si>
  <si>
    <t xml:space="preserve">1 – 4</t>
  </si>
  <si>
    <t xml:space="preserve">5 – 9</t>
  </si>
  <si>
    <t xml:space="preserve">10 – 14</t>
  </si>
  <si>
    <t xml:space="preserve">15 – 19</t>
  </si>
  <si>
    <t xml:space="preserve">20 – 24</t>
  </si>
  <si>
    <t xml:space="preserve">25 – 29</t>
  </si>
  <si>
    <t xml:space="preserve">30 – 34</t>
  </si>
  <si>
    <t xml:space="preserve">35 – 39</t>
  </si>
  <si>
    <t xml:space="preserve">40 – 44</t>
  </si>
  <si>
    <t xml:space="preserve">45 – 49 </t>
  </si>
  <si>
    <t xml:space="preserve">50 – 54 </t>
  </si>
  <si>
    <t xml:space="preserve">55 – 59 </t>
  </si>
  <si>
    <t xml:space="preserve">60 – 64 </t>
  </si>
  <si>
    <t xml:space="preserve">65 – 69 </t>
  </si>
  <si>
    <t xml:space="preserve">70 – 74 </t>
  </si>
  <si>
    <t xml:space="preserve">75 – 79 </t>
  </si>
  <si>
    <t xml:space="preserve">80 – 84 </t>
  </si>
  <si>
    <t xml:space="preserve">&gt; 85</t>
  </si>
  <si>
    <t xml:space="preserve">TOTAL</t>
  </si>
  <si>
    <t xml:space="preserve">índice de masculinidad</t>
  </si>
  <si>
    <t xml:space="preserve">total hombres/total mujeres * 100</t>
  </si>
  <si>
    <t xml:space="preserve">Edad</t>
  </si>
  <si>
    <t xml:space="preserve">total</t>
  </si>
  <si>
    <t xml:space="preserve">Edad * población</t>
  </si>
  <si>
    <t xml:space="preserve">Edad acumulada</t>
  </si>
  <si>
    <t xml:space="preserve">Tommaso Zanette</t>
  </si>
  <si>
    <t xml:space="preserve">índice de Friz</t>
  </si>
  <si>
    <t xml:space="preserve">Edad 0-19 / Edad 30-49 *100</t>
  </si>
  <si>
    <t xml:space="preserve">0-19</t>
  </si>
  <si>
    <t xml:space="preserve">30-49</t>
  </si>
  <si>
    <t xml:space="preserve">índice de Súndbarg</t>
  </si>
  <si>
    <t xml:space="preserve">Edad 0-14 / Edad &gt;50 *100</t>
  </si>
  <si>
    <t xml:space="preserve">0-14</t>
  </si>
  <si>
    <t xml:space="preserve">&gt;65</t>
  </si>
  <si>
    <t xml:space="preserve">índice de Burgdöfer</t>
  </si>
  <si>
    <t xml:space="preserve">Edad 5-14 / Edad 45-64*100</t>
  </si>
  <si>
    <t xml:space="preserve">&gt;50</t>
  </si>
  <si>
    <t xml:space="preserve">5-14</t>
  </si>
  <si>
    <t xml:space="preserve">índice de envejecimiento</t>
  </si>
  <si>
    <t xml:space="preserve">Edad &gt;65 / Edad &lt;15 </t>
  </si>
  <si>
    <t xml:space="preserve">45-64</t>
  </si>
  <si>
    <t xml:space="preserve">15-64</t>
  </si>
  <si>
    <t xml:space="preserve">índice de dependencia</t>
  </si>
  <si>
    <t xml:space="preserve">(Edad &gt;65 + &lt;15) / Edad 15-64</t>
  </si>
  <si>
    <t xml:space="preserve">40-64</t>
  </si>
  <si>
    <t xml:space="preserve">regla de 3</t>
  </si>
  <si>
    <t xml:space="preserve">15-39</t>
  </si>
  <si>
    <t xml:space="preserve">índice de estructura de población activa</t>
  </si>
  <si>
    <t xml:space="preserve">Edad 40-64 / Edad 15-39</t>
  </si>
  <si>
    <t xml:space="preserve">0-4</t>
  </si>
  <si>
    <t xml:space="preserve">días</t>
  </si>
  <si>
    <t xml:space="preserve">M: 15-49</t>
  </si>
  <si>
    <t xml:space="preserve">índice de reemplazamiento</t>
  </si>
  <si>
    <t xml:space="preserve">Edad 60-64 /Edad 15-19</t>
  </si>
  <si>
    <t xml:space="preserve">índice n.º niños por mujer fecunda</t>
  </si>
  <si>
    <t xml:space="preserve">Edad 0-4 / mujeres 15-49</t>
  </si>
  <si>
    <t xml:space="preserve">tasa general de fecundidad</t>
  </si>
  <si>
    <t xml:space="preserve">Edad &lt;1 / mujeres 15-49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</si>
</sst>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#;#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name val="Arial"/>
      <family val="2"/>
      <charset val="1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_rels/chart2.xml.rels><?xml version="1.0" encoding="UTF-8"?>
<Relationships xmlns="http://schemas.openxmlformats.org/package/2006/relationships"><Relationship Id="rId1" Type="http://schemas.openxmlformats.org/officeDocument/2006/relationships/chartUserShapes" Target="../drawings/drawing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Tasas brutas de mortalidad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Suecia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Sheet1!$A$2:$A$9</c:f>
              <c:strCache>
                <c:ptCount val="8"/>
                <c:pt idx="0">
                  <c:v>1910-1914</c:v>
                </c:pt>
                <c:pt idx="1">
                  <c:v>1920-1924</c:v>
                </c:pt>
                <c:pt idx="2">
                  <c:v>1930-1934</c:v>
                </c:pt>
                <c:pt idx="3">
                  <c:v>1940-1944</c:v>
                </c:pt>
                <c:pt idx="4">
                  <c:v>1950-1954</c:v>
                </c:pt>
                <c:pt idx="5">
                  <c:v>1960-1964</c:v>
                </c:pt>
                <c:pt idx="6">
                  <c:v>1970-1974</c:v>
                </c:pt>
                <c:pt idx="7">
                  <c:v>1980-1984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13.9</c:v>
                </c:pt>
                <c:pt idx="1">
                  <c:v>12.4</c:v>
                </c:pt>
                <c:pt idx="2">
                  <c:v>11.7</c:v>
                </c:pt>
                <c:pt idx="3">
                  <c:v>10.8</c:v>
                </c:pt>
                <c:pt idx="4">
                  <c:v>9.8</c:v>
                </c:pt>
                <c:pt idx="5">
                  <c:v>10</c:v>
                </c:pt>
                <c:pt idx="6">
                  <c:v>10.4</c:v>
                </c:pt>
                <c:pt idx="7">
                  <c:v>11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Sheet1!$A$2:$A$9</c:f>
              <c:strCache>
                <c:ptCount val="8"/>
                <c:pt idx="0">
                  <c:v>1910-1914</c:v>
                </c:pt>
                <c:pt idx="1">
                  <c:v>1920-1924</c:v>
                </c:pt>
                <c:pt idx="2">
                  <c:v>1930-1934</c:v>
                </c:pt>
                <c:pt idx="3">
                  <c:v>1940-1944</c:v>
                </c:pt>
                <c:pt idx="4">
                  <c:v>1950-1954</c:v>
                </c:pt>
                <c:pt idx="5">
                  <c:v>1960-1964</c:v>
                </c:pt>
                <c:pt idx="6">
                  <c:v>1970-1974</c:v>
                </c:pt>
                <c:pt idx="7">
                  <c:v>1980-1984</c:v>
                </c:pt>
              </c:strCache>
            </c:strRef>
          </c:cat>
          <c:val>
            <c:numRef>
              <c:f>Sheet1!$C$2:$C$9</c:f>
              <c:numCache>
                <c:formatCode>General</c:formatCode>
                <c:ptCount val="8"/>
                <c:pt idx="0">
                  <c:v>19.8</c:v>
                </c:pt>
                <c:pt idx="1">
                  <c:v>17.3</c:v>
                </c:pt>
                <c:pt idx="2">
                  <c:v>16</c:v>
                </c:pt>
                <c:pt idx="3">
                  <c:v>17.8</c:v>
                </c:pt>
                <c:pt idx="4">
                  <c:v>12.8</c:v>
                </c:pt>
                <c:pt idx="5">
                  <c:v>11.2</c:v>
                </c:pt>
                <c:pt idx="6">
                  <c:v>10.6</c:v>
                </c:pt>
                <c:pt idx="7">
                  <c:v>11.2</c:v>
                </c:pt>
              </c:numCache>
            </c:numRef>
          </c:val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Sheet1!$A$2:$A$9</c:f>
              <c:strCache>
                <c:ptCount val="8"/>
                <c:pt idx="0">
                  <c:v>1910-1914</c:v>
                </c:pt>
                <c:pt idx="1">
                  <c:v>1920-1924</c:v>
                </c:pt>
                <c:pt idx="2">
                  <c:v>1930-1934</c:v>
                </c:pt>
                <c:pt idx="3">
                  <c:v>1940-1944</c:v>
                </c:pt>
                <c:pt idx="4">
                  <c:v>1950-1954</c:v>
                </c:pt>
                <c:pt idx="5">
                  <c:v>1960-1964</c:v>
                </c:pt>
                <c:pt idx="6">
                  <c:v>1970-1974</c:v>
                </c:pt>
                <c:pt idx="7">
                  <c:v>1980-1984</c:v>
                </c:pt>
              </c:strCache>
            </c:strRef>
          </c:cat>
          <c:val>
            <c:numRef>
              <c:f>Sheet1!$D$2:$D$9</c:f>
              <c:numCache>
                <c:formatCode>General</c:formatCode>
                <c:ptCount val="8"/>
                <c:pt idx="0">
                  <c:v>22.3</c:v>
                </c:pt>
                <c:pt idx="1">
                  <c:v>21</c:v>
                </c:pt>
                <c:pt idx="2">
                  <c:v>16.4</c:v>
                </c:pt>
                <c:pt idx="3">
                  <c:v>15.3</c:v>
                </c:pt>
                <c:pt idx="4">
                  <c:v>10.2</c:v>
                </c:pt>
                <c:pt idx="5">
                  <c:v>8.8</c:v>
                </c:pt>
                <c:pt idx="6">
                  <c:v>8.3</c:v>
                </c:pt>
                <c:pt idx="7">
                  <c:v>8.7</c:v>
                </c:pt>
              </c:numCache>
            </c:numRef>
          </c:val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Costa Rica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Sheet1!$A$2:$A$9</c:f>
              <c:strCache>
                <c:ptCount val="8"/>
                <c:pt idx="0">
                  <c:v>1910-1914</c:v>
                </c:pt>
                <c:pt idx="1">
                  <c:v>1920-1924</c:v>
                </c:pt>
                <c:pt idx="2">
                  <c:v>1930-1934</c:v>
                </c:pt>
                <c:pt idx="3">
                  <c:v>1940-1944</c:v>
                </c:pt>
                <c:pt idx="4">
                  <c:v>1950-1954</c:v>
                </c:pt>
                <c:pt idx="5">
                  <c:v>1960-1964</c:v>
                </c:pt>
                <c:pt idx="6">
                  <c:v>1970-1974</c:v>
                </c:pt>
                <c:pt idx="7">
                  <c:v>1980-1984</c:v>
                </c:pt>
              </c:strCache>
            </c:strRef>
          </c:cat>
          <c:val>
            <c:numRef>
              <c:f>Sheet1!$E$2:$E$9</c:f>
              <c:numCache>
                <c:formatCode>General</c:formatCode>
                <c:ptCount val="8"/>
                <c:pt idx="1">
                  <c:v>22.3</c:v>
                </c:pt>
                <c:pt idx="2">
                  <c:v>22</c:v>
                </c:pt>
                <c:pt idx="3">
                  <c:v>18.3</c:v>
                </c:pt>
                <c:pt idx="4">
                  <c:v>12.6</c:v>
                </c:pt>
                <c:pt idx="5">
                  <c:v>9.2</c:v>
                </c:pt>
                <c:pt idx="6">
                  <c:v>5.8</c:v>
                </c:pt>
                <c:pt idx="7">
                  <c:v>4.1</c:v>
                </c:pt>
              </c:numCache>
            </c:numRef>
          </c:val>
        </c:ser>
        <c:gapWidth val="100"/>
        <c:overlap val="0"/>
        <c:axId val="54791877"/>
        <c:axId val="87829258"/>
      </c:barChart>
      <c:catAx>
        <c:axId val="54791877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7829258"/>
        <c:crosses val="autoZero"/>
        <c:auto val="1"/>
        <c:lblAlgn val="ctr"/>
        <c:lblOffset val="100"/>
        <c:noMultiLvlLbl val="0"/>
      </c:catAx>
      <c:valAx>
        <c:axId val="87829258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4791877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Pirámide poblacional</a:t>
            </a:r>
          </a:p>
        </c:rich>
      </c:tx>
      <c:layout>
        <c:manualLayout>
          <c:xMode val="edge"/>
          <c:yMode val="edge"/>
          <c:x val="0.371955028107433"/>
          <c:y val="0.0826319816373374"/>
        </c:manualLayout>
      </c:layout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Sheet1!$F$12</c:f>
              <c:strCache>
                <c:ptCount val="1"/>
                <c:pt idx="0">
                  <c:v>%hombres</c:v>
                </c:pt>
              </c:strCache>
            </c:strRef>
          </c:tx>
          <c:spPr>
            <a:solidFill>
              <a:srgbClr val="004586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Sheet1!$A$13:$A$31</c:f>
              <c:strCache>
                <c:ptCount val="19"/>
                <c:pt idx="0">
                  <c:v>&lt; 1</c:v>
                </c:pt>
                <c:pt idx="1">
                  <c:v>1 – 4</c:v>
                </c:pt>
                <c:pt idx="2">
                  <c:v>5 – 9</c:v>
                </c:pt>
                <c:pt idx="3">
                  <c:v>10 – 14</c:v>
                </c:pt>
                <c:pt idx="4">
                  <c:v>15 – 19</c:v>
                </c:pt>
                <c:pt idx="5">
                  <c:v>20 – 24</c:v>
                </c:pt>
                <c:pt idx="6">
                  <c:v>25 – 29</c:v>
                </c:pt>
                <c:pt idx="7">
                  <c:v>30 – 34</c:v>
                </c:pt>
                <c:pt idx="8">
                  <c:v>35 – 39</c:v>
                </c:pt>
                <c:pt idx="9">
                  <c:v>40 – 44</c:v>
                </c:pt>
                <c:pt idx="10">
                  <c:v>45 – 49 </c:v>
                </c:pt>
                <c:pt idx="11">
                  <c:v>50 – 54 </c:v>
                </c:pt>
                <c:pt idx="12">
                  <c:v>55 – 59 </c:v>
                </c:pt>
                <c:pt idx="13">
                  <c:v>60 – 64 </c:v>
                </c:pt>
                <c:pt idx="14">
                  <c:v>65 – 69 </c:v>
                </c:pt>
                <c:pt idx="15">
                  <c:v>70 – 74 </c:v>
                </c:pt>
                <c:pt idx="16">
                  <c:v>75 – 79 </c:v>
                </c:pt>
                <c:pt idx="17">
                  <c:v>80 – 84 </c:v>
                </c:pt>
                <c:pt idx="18">
                  <c:v>&gt; 85</c:v>
                </c:pt>
              </c:strCache>
            </c:strRef>
          </c:cat>
          <c:val>
            <c:numRef>
              <c:f>Sheet1!$F$13:$F$31</c:f>
              <c:numCache>
                <c:formatCode>General</c:formatCode>
                <c:ptCount val="19"/>
                <c:pt idx="0">
                  <c:v>-0.257835229351405</c:v>
                </c:pt>
                <c:pt idx="1">
                  <c:v>-2.32748558387485</c:v>
                </c:pt>
                <c:pt idx="2">
                  <c:v>-2.90064633020331</c:v>
                </c:pt>
                <c:pt idx="3">
                  <c:v>-3.65150432919287</c:v>
                </c:pt>
                <c:pt idx="4">
                  <c:v>-4.07135764185293</c:v>
                </c:pt>
                <c:pt idx="5">
                  <c:v>-4.30306092228358</c:v>
                </c:pt>
                <c:pt idx="6">
                  <c:v>-3.86404418041498</c:v>
                </c:pt>
                <c:pt idx="7">
                  <c:v>-3.43722234804272</c:v>
                </c:pt>
                <c:pt idx="8">
                  <c:v>-3.39018483998537</c:v>
                </c:pt>
                <c:pt idx="9">
                  <c:v>-3.17416072890716</c:v>
                </c:pt>
                <c:pt idx="10">
                  <c:v>-3.18287137854741</c:v>
                </c:pt>
                <c:pt idx="11">
                  <c:v>-2.98078430689361</c:v>
                </c:pt>
                <c:pt idx="12">
                  <c:v>-2.89019355063501</c:v>
                </c:pt>
                <c:pt idx="13">
                  <c:v>-2.64803749063605</c:v>
                </c:pt>
                <c:pt idx="14">
                  <c:v>-1.91111653107089</c:v>
                </c:pt>
                <c:pt idx="15">
                  <c:v>-1.47035765927423</c:v>
                </c:pt>
                <c:pt idx="16">
                  <c:v>-1.21426455985087</c:v>
                </c:pt>
                <c:pt idx="17">
                  <c:v>-0.606261214961412</c:v>
                </c:pt>
                <c:pt idx="18">
                  <c:v>-0.306614867336806</c:v>
                </c:pt>
              </c:numCache>
            </c:numRef>
          </c:val>
        </c:ser>
        <c:ser>
          <c:idx val="1"/>
          <c:order val="1"/>
          <c:tx>
            <c:strRef>
              <c:f>Sheet1!$G$12</c:f>
              <c:strCache>
                <c:ptCount val="1"/>
                <c:pt idx="0">
                  <c:v>%mujeres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Sheet1!$A$13:$A$31</c:f>
              <c:strCache>
                <c:ptCount val="19"/>
                <c:pt idx="0">
                  <c:v>&lt; 1</c:v>
                </c:pt>
                <c:pt idx="1">
                  <c:v>1 – 4</c:v>
                </c:pt>
                <c:pt idx="2">
                  <c:v>5 – 9</c:v>
                </c:pt>
                <c:pt idx="3">
                  <c:v>10 – 14</c:v>
                </c:pt>
                <c:pt idx="4">
                  <c:v>15 – 19</c:v>
                </c:pt>
                <c:pt idx="5">
                  <c:v>20 – 24</c:v>
                </c:pt>
                <c:pt idx="6">
                  <c:v>25 – 29</c:v>
                </c:pt>
                <c:pt idx="7">
                  <c:v>30 – 34</c:v>
                </c:pt>
                <c:pt idx="8">
                  <c:v>35 – 39</c:v>
                </c:pt>
                <c:pt idx="9">
                  <c:v>40 – 44</c:v>
                </c:pt>
                <c:pt idx="10">
                  <c:v>45 – 49 </c:v>
                </c:pt>
                <c:pt idx="11">
                  <c:v>50 – 54 </c:v>
                </c:pt>
                <c:pt idx="12">
                  <c:v>55 – 59 </c:v>
                </c:pt>
                <c:pt idx="13">
                  <c:v>60 – 64 </c:v>
                </c:pt>
                <c:pt idx="14">
                  <c:v>65 – 69 </c:v>
                </c:pt>
                <c:pt idx="15">
                  <c:v>70 – 74 </c:v>
                </c:pt>
                <c:pt idx="16">
                  <c:v>75 – 79 </c:v>
                </c:pt>
                <c:pt idx="17">
                  <c:v>80 – 84 </c:v>
                </c:pt>
                <c:pt idx="18">
                  <c:v>&gt; 85</c:v>
                </c:pt>
              </c:strCache>
            </c:strRef>
          </c:cat>
          <c:val>
            <c:numRef>
              <c:f>Sheet1!$G$13:$G$31</c:f>
              <c:numCache>
                <c:formatCode>General</c:formatCode>
                <c:ptCount val="19"/>
                <c:pt idx="0">
                  <c:v>0.243898189927005</c:v>
                </c:pt>
                <c:pt idx="1">
                  <c:v>2.20031009912719</c:v>
                </c:pt>
                <c:pt idx="2">
                  <c:v>2.74908102646295</c:v>
                </c:pt>
                <c:pt idx="3">
                  <c:v>3.47206494660372</c:v>
                </c:pt>
                <c:pt idx="4">
                  <c:v>3.89366038919183</c:v>
                </c:pt>
                <c:pt idx="5">
                  <c:v>4.17240117767983</c:v>
                </c:pt>
                <c:pt idx="6">
                  <c:v>3.77693768401247</c:v>
                </c:pt>
                <c:pt idx="7">
                  <c:v>3.42502743854637</c:v>
                </c:pt>
                <c:pt idx="8">
                  <c:v>3.40934826919392</c:v>
                </c:pt>
                <c:pt idx="9">
                  <c:v>3.21422971725231</c:v>
                </c:pt>
                <c:pt idx="10">
                  <c:v>3.28391491437431</c:v>
                </c:pt>
                <c:pt idx="11">
                  <c:v>3.14280239020226</c:v>
                </c:pt>
                <c:pt idx="12">
                  <c:v>3.14628665005836</c:v>
                </c:pt>
                <c:pt idx="13">
                  <c:v>3.04872737408756</c:v>
                </c:pt>
                <c:pt idx="14">
                  <c:v>2.4442082890542</c:v>
                </c:pt>
                <c:pt idx="15">
                  <c:v>2.02609710632219</c:v>
                </c:pt>
                <c:pt idx="16">
                  <c:v>1.87627393250989</c:v>
                </c:pt>
                <c:pt idx="17">
                  <c:v>1.13238445323252</c:v>
                </c:pt>
                <c:pt idx="18">
                  <c:v>0.754342258845665</c:v>
                </c:pt>
              </c:numCache>
            </c:numRef>
          </c:val>
        </c:ser>
        <c:gapWidth val="0"/>
        <c:overlap val="100"/>
        <c:axId val="6979688"/>
        <c:axId val="98368894"/>
      </c:barChart>
      <c:catAx>
        <c:axId val="6979688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Edad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8368894"/>
        <c:crosses val="autoZero"/>
        <c:auto val="1"/>
        <c:lblAlgn val="ctr"/>
        <c:lblOffset val="100"/>
        <c:noMultiLvlLbl val="0"/>
      </c:catAx>
      <c:valAx>
        <c:axId val="9836889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491005621486571"/>
              <c:y val="0.857349315650769"/>
            </c:manualLayout>
          </c:layout>
          <c:overlay val="0"/>
          <c:spPr>
            <a:noFill/>
            <a:ln w="0">
              <a:noFill/>
            </a:ln>
          </c:spPr>
        </c:title>
        <c:numFmt formatCode="#;#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979688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  <c:userShapes r:id="rId1"/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738720</xdr:colOff>
      <xdr:row>0</xdr:row>
      <xdr:rowOff>13320</xdr:rowOff>
    </xdr:from>
    <xdr:to>
      <xdr:col>25</xdr:col>
      <xdr:colOff>807840</xdr:colOff>
      <xdr:row>20</xdr:row>
      <xdr:rowOff>1080</xdr:rowOff>
    </xdr:to>
    <xdr:graphicFrame>
      <xdr:nvGraphicFramePr>
        <xdr:cNvPr id="0" name=""/>
        <xdr:cNvGraphicFramePr/>
      </xdr:nvGraphicFramePr>
      <xdr:xfrm>
        <a:off x="16043400" y="1332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425160</xdr:colOff>
      <xdr:row>3</xdr:row>
      <xdr:rowOff>157680</xdr:rowOff>
    </xdr:from>
    <xdr:to>
      <xdr:col>14</xdr:col>
      <xdr:colOff>1036440</xdr:colOff>
      <xdr:row>30</xdr:row>
      <xdr:rowOff>2880</xdr:rowOff>
    </xdr:to>
    <xdr:graphicFrame>
      <xdr:nvGraphicFramePr>
        <xdr:cNvPr id="1" name=""/>
        <xdr:cNvGraphicFramePr/>
      </xdr:nvGraphicFramePr>
      <xdr:xfrm>
        <a:off x="6927480" y="645480"/>
        <a:ext cx="5763240" cy="4234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dr="http://schemas.openxmlformats.org/drawingml/2006/chartDrawing" xmlns:a="http://schemas.openxmlformats.org/drawingml/2006/main" xmlns:c="http://schemas.openxmlformats.org/drawingml/2006/chart" xmlns:r="http://schemas.openxmlformats.org/officeDocument/2006/relationships">
  <cdr:relSizeAnchor>
    <cdr:from>
      <cdr:x>0</cdr:x>
      <cdr:y>0</cdr:y>
    </cdr:from>
    <cdr:to>
      <cdr:x>0.00618363522798251</cdr:x>
      <cdr:y>0.00841622035195103</cdr:y>
    </cdr:to>
    <cdr:pic>
      <cdr:nvPicPr>
        <cdr:cNvPr id="2" name="" descr=""/>
        <cdr:cNvPicPr/>
      </cdr:nvPicPr>
      <cdr:blipFill>
        <a:blip r:embed="rId1"/>
        <a:stretch/>
      </cdr:blipFill>
      <cdr:spPr>
        <a:xfrm>
          <a:off x="0" y="0"/>
          <a:ext cx="35640" cy="35640"/>
        </a:xfrm>
        <a:prstGeom prst="rect">
          <a:avLst/>
        </a:prstGeom>
        <a:ln w="0">
          <a:noFill/>
        </a:ln>
      </cdr:spPr>
    </cdr:pic>
  </cdr:relSizeAnchor>
  <cdr:relSizeAnchor>
    <cdr:from>
      <cdr:x>0</cdr:x>
      <cdr:y>0</cdr:y>
    </cdr:from>
    <cdr:to>
      <cdr:x>0.00618363522798251</cdr:x>
      <cdr:y>0.00841622035195103</cdr:y>
    </cdr:to>
    <cdr:pic>
      <cdr:nvPicPr>
        <cdr:cNvPr id="3" name="" descr=""/>
        <cdr:cNvPicPr/>
      </cdr:nvPicPr>
      <cdr:blipFill>
        <a:blip r:embed="rId2"/>
        <a:stretch/>
      </cdr:blipFill>
      <cdr:spPr>
        <a:xfrm>
          <a:off x="0" y="0"/>
          <a:ext cx="35640" cy="35640"/>
        </a:xfrm>
        <a:prstGeom prst="rect">
          <a:avLst/>
        </a:prstGeom>
        <a:ln w="0">
          <a:noFill/>
        </a:ln>
      </cdr:spPr>
    </cdr:pic>
  </cdr:relSizeAnchor>
</c:userShape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9"/>
  <sheetViews>
    <sheetView showFormulas="false" showGridLines="true" showRowColHeaders="true" showZeros="true" rightToLeft="false" tabSelected="true" showOutlineSymbols="true" defaultGridColor="true" view="normal" topLeftCell="A26" colorId="64" zoomScale="110" zoomScaleNormal="110" zoomScalePageLayoutView="100" workbookViewId="0">
      <selection pane="topLeft" activeCell="R51" activeCellId="0" sqref="R51"/>
    </sheetView>
  </sheetViews>
  <sheetFormatPr defaultColWidth="11.53515625" defaultRowHeight="12.8" zeroHeight="false" outlineLevelRow="0" outlineLevelCol="0"/>
  <cols>
    <col collapsed="false" customWidth="true" hidden="false" outlineLevel="0" max="14" min="14" style="0" width="15.43"/>
    <col collapsed="false" customWidth="true" hidden="false" outlineLevel="0" max="15" min="15" style="0" width="17.2"/>
  </cols>
  <sheetData>
    <row r="1" customFormat="false" ht="12.8" hidden="false" customHeight="false" outlineLevel="0" collapsed="false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customFormat="false" ht="12.8" hidden="false" customHeight="false" outlineLevel="0" collapsed="false">
      <c r="A2" s="2" t="s">
        <v>4</v>
      </c>
      <c r="B2" s="2" t="n">
        <v>13.9</v>
      </c>
      <c r="C2" s="2" t="n">
        <v>19.8</v>
      </c>
      <c r="D2" s="2" t="n">
        <v>22.3</v>
      </c>
      <c r="E2" s="1"/>
    </row>
    <row r="3" customFormat="false" ht="12.8" hidden="false" customHeight="false" outlineLevel="0" collapsed="false">
      <c r="A3" s="2" t="s">
        <v>5</v>
      </c>
      <c r="B3" s="2" t="n">
        <v>12.4</v>
      </c>
      <c r="C3" s="2" t="n">
        <v>17.3</v>
      </c>
      <c r="D3" s="2" t="n">
        <v>21</v>
      </c>
      <c r="E3" s="2" t="n">
        <v>22.3</v>
      </c>
    </row>
    <row r="4" customFormat="false" ht="12.8" hidden="false" customHeight="false" outlineLevel="0" collapsed="false">
      <c r="A4" s="2" t="s">
        <v>6</v>
      </c>
      <c r="B4" s="2" t="n">
        <v>11.7</v>
      </c>
      <c r="C4" s="2" t="n">
        <v>16</v>
      </c>
      <c r="D4" s="2" t="n">
        <v>16.4</v>
      </c>
      <c r="E4" s="2" t="n">
        <v>22</v>
      </c>
    </row>
    <row r="5" customFormat="false" ht="12.8" hidden="false" customHeight="false" outlineLevel="0" collapsed="false">
      <c r="A5" s="2" t="s">
        <v>7</v>
      </c>
      <c r="B5" s="2" t="n">
        <v>10.8</v>
      </c>
      <c r="C5" s="2" t="n">
        <v>17.8</v>
      </c>
      <c r="D5" s="2" t="n">
        <v>15.3</v>
      </c>
      <c r="E5" s="2" t="n">
        <v>18.3</v>
      </c>
    </row>
    <row r="6" customFormat="false" ht="12.8" hidden="false" customHeight="false" outlineLevel="0" collapsed="false">
      <c r="A6" s="2" t="s">
        <v>8</v>
      </c>
      <c r="B6" s="2" t="n">
        <v>9.8</v>
      </c>
      <c r="C6" s="2" t="n">
        <v>12.8</v>
      </c>
      <c r="D6" s="2" t="n">
        <v>10.2</v>
      </c>
      <c r="E6" s="2" t="n">
        <v>12.6</v>
      </c>
    </row>
    <row r="7" customFormat="false" ht="12.8" hidden="false" customHeight="false" outlineLevel="0" collapsed="false">
      <c r="A7" s="2" t="s">
        <v>9</v>
      </c>
      <c r="B7" s="2" t="n">
        <v>10</v>
      </c>
      <c r="C7" s="2" t="n">
        <v>11.2</v>
      </c>
      <c r="D7" s="2" t="n">
        <v>8.8</v>
      </c>
      <c r="E7" s="2" t="n">
        <v>9.2</v>
      </c>
    </row>
    <row r="8" customFormat="false" ht="12.8" hidden="false" customHeight="false" outlineLevel="0" collapsed="false">
      <c r="A8" s="2" t="s">
        <v>10</v>
      </c>
      <c r="B8" s="2" t="n">
        <v>10.4</v>
      </c>
      <c r="C8" s="2" t="n">
        <v>10.6</v>
      </c>
      <c r="D8" s="2" t="n">
        <v>8.3</v>
      </c>
      <c r="E8" s="2" t="n">
        <v>5.8</v>
      </c>
    </row>
    <row r="9" customFormat="false" ht="12.8" hidden="false" customHeight="false" outlineLevel="0" collapsed="false">
      <c r="A9" s="2" t="s">
        <v>11</v>
      </c>
      <c r="B9" s="2" t="n">
        <v>11</v>
      </c>
      <c r="C9" s="2" t="n">
        <v>11.2</v>
      </c>
      <c r="D9" s="2" t="n">
        <v>8.7</v>
      </c>
      <c r="E9" s="2" t="n">
        <v>4.1</v>
      </c>
    </row>
    <row r="12" customFormat="false" ht="12.8" hidden="false" customHeight="false" outlineLevel="0" collapsed="false">
      <c r="A12" s="3" t="s">
        <v>12</v>
      </c>
      <c r="B12" s="3" t="s">
        <v>13</v>
      </c>
      <c r="C12" s="3" t="s">
        <v>14</v>
      </c>
      <c r="D12" s="3" t="s">
        <v>15</v>
      </c>
      <c r="F12" s="4" t="s">
        <v>16</v>
      </c>
      <c r="G12" s="4" t="s">
        <v>17</v>
      </c>
    </row>
    <row r="13" customFormat="false" ht="12.8" hidden="false" customHeight="false" outlineLevel="0" collapsed="false">
      <c r="A13" s="2" t="s">
        <v>18</v>
      </c>
      <c r="B13" s="2" t="n">
        <v>148</v>
      </c>
      <c r="C13" s="2" t="n">
        <v>140</v>
      </c>
      <c r="D13" s="2" t="n">
        <v>288</v>
      </c>
      <c r="F13" s="5" t="n">
        <f aca="false">(B13/$D$32)*100*-1</f>
        <v>-0.257835229351405</v>
      </c>
      <c r="G13" s="5" t="n">
        <f aca="false">(C13/$D$32)*100</f>
        <v>0.243898189927005</v>
      </c>
    </row>
    <row r="14" customFormat="false" ht="12.8" hidden="false" customHeight="false" outlineLevel="0" collapsed="false">
      <c r="A14" s="2" t="s">
        <v>19</v>
      </c>
      <c r="B14" s="2" t="n">
        <v>1336</v>
      </c>
      <c r="C14" s="2" t="n">
        <v>1263</v>
      </c>
      <c r="D14" s="2" t="n">
        <v>2599</v>
      </c>
      <c r="F14" s="5" t="n">
        <f aca="false">(B14/$D$32)*100*-1</f>
        <v>-2.32748558387485</v>
      </c>
      <c r="G14" s="5" t="n">
        <f aca="false">(C14/$D$32)*100</f>
        <v>2.20031009912719</v>
      </c>
    </row>
    <row r="15" customFormat="false" ht="12.8" hidden="false" customHeight="false" outlineLevel="0" collapsed="false">
      <c r="A15" s="2" t="s">
        <v>20</v>
      </c>
      <c r="B15" s="2" t="n">
        <v>1665</v>
      </c>
      <c r="C15" s="2" t="n">
        <v>1578</v>
      </c>
      <c r="D15" s="2" t="n">
        <v>3243</v>
      </c>
      <c r="F15" s="5" t="n">
        <f aca="false">(B15/$D$32)*100*-1</f>
        <v>-2.90064633020331</v>
      </c>
      <c r="G15" s="5" t="n">
        <f aca="false">(C15/$D$32)*100</f>
        <v>2.74908102646295</v>
      </c>
    </row>
    <row r="16" customFormat="false" ht="12.8" hidden="false" customHeight="false" outlineLevel="0" collapsed="false">
      <c r="A16" s="2" t="s">
        <v>21</v>
      </c>
      <c r="B16" s="2" t="n">
        <v>2096</v>
      </c>
      <c r="C16" s="2" t="n">
        <v>1993</v>
      </c>
      <c r="D16" s="2" t="n">
        <v>4089</v>
      </c>
      <c r="F16" s="5" t="n">
        <f aca="false">(B16/$D$32)*100*-1</f>
        <v>-3.65150432919287</v>
      </c>
      <c r="G16" s="5" t="n">
        <f aca="false">(C16/$D$32)*100</f>
        <v>3.47206494660372</v>
      </c>
    </row>
    <row r="17" customFormat="false" ht="12.8" hidden="false" customHeight="false" outlineLevel="0" collapsed="false">
      <c r="A17" s="2" t="s">
        <v>22</v>
      </c>
      <c r="B17" s="2" t="n">
        <v>2337</v>
      </c>
      <c r="C17" s="2" t="n">
        <v>2235</v>
      </c>
      <c r="D17" s="2" t="n">
        <v>4572</v>
      </c>
      <c r="F17" s="5" t="n">
        <f aca="false">(B17/$D$32)*100*-1</f>
        <v>-4.07135764185293</v>
      </c>
      <c r="G17" s="5" t="n">
        <f aca="false">(C17/$D$32)*100</f>
        <v>3.89366038919183</v>
      </c>
    </row>
    <row r="18" customFormat="false" ht="12.8" hidden="false" customHeight="false" outlineLevel="0" collapsed="false">
      <c r="A18" s="2" t="s">
        <v>23</v>
      </c>
      <c r="B18" s="2" t="n">
        <v>2470</v>
      </c>
      <c r="C18" s="2" t="n">
        <v>2395</v>
      </c>
      <c r="D18" s="2" t="n">
        <v>4865</v>
      </c>
      <c r="F18" s="5" t="n">
        <f aca="false">(B18/$D$32)*100*-1</f>
        <v>-4.30306092228358</v>
      </c>
      <c r="G18" s="5" t="n">
        <f aca="false">(C18/$D$32)*100</f>
        <v>4.17240117767983</v>
      </c>
    </row>
    <row r="19" customFormat="false" ht="12.8" hidden="false" customHeight="false" outlineLevel="0" collapsed="false">
      <c r="A19" s="2" t="s">
        <v>24</v>
      </c>
      <c r="B19" s="2" t="n">
        <v>2218</v>
      </c>
      <c r="C19" s="2" t="n">
        <v>2168</v>
      </c>
      <c r="D19" s="2" t="n">
        <v>4386</v>
      </c>
      <c r="F19" s="5" t="n">
        <f aca="false">(B19/$D$32)*100*-1</f>
        <v>-3.86404418041498</v>
      </c>
      <c r="G19" s="5" t="n">
        <f aca="false">(C19/$D$32)*100</f>
        <v>3.77693768401247</v>
      </c>
    </row>
    <row r="20" customFormat="false" ht="12.8" hidden="false" customHeight="false" outlineLevel="0" collapsed="false">
      <c r="A20" s="2" t="s">
        <v>25</v>
      </c>
      <c r="B20" s="2" t="n">
        <v>1973</v>
      </c>
      <c r="C20" s="2" t="n">
        <v>1966</v>
      </c>
      <c r="D20" s="2" t="n">
        <v>3939</v>
      </c>
      <c r="F20" s="5" t="n">
        <f aca="false">(B20/$D$32)*100*-1</f>
        <v>-3.43722234804272</v>
      </c>
      <c r="G20" s="5" t="n">
        <f aca="false">(C20/$D$32)*100</f>
        <v>3.42502743854637</v>
      </c>
    </row>
    <row r="21" customFormat="false" ht="12.8" hidden="false" customHeight="false" outlineLevel="0" collapsed="false">
      <c r="A21" s="2" t="s">
        <v>26</v>
      </c>
      <c r="B21" s="2" t="n">
        <v>1946</v>
      </c>
      <c r="C21" s="2" t="n">
        <v>1957</v>
      </c>
      <c r="D21" s="2" t="n">
        <v>3903</v>
      </c>
      <c r="F21" s="5" t="n">
        <f aca="false">(B21/$D$32)*100*-1</f>
        <v>-3.39018483998537</v>
      </c>
      <c r="G21" s="5" t="n">
        <f aca="false">(C21/$D$32)*100</f>
        <v>3.40934826919392</v>
      </c>
    </row>
    <row r="22" customFormat="false" ht="12.8" hidden="false" customHeight="false" outlineLevel="0" collapsed="false">
      <c r="A22" s="2" t="s">
        <v>27</v>
      </c>
      <c r="B22" s="2" t="n">
        <v>1822</v>
      </c>
      <c r="C22" s="2" t="n">
        <v>1845</v>
      </c>
      <c r="D22" s="2" t="n">
        <v>3667</v>
      </c>
      <c r="F22" s="5" t="n">
        <f aca="false">(B22/$D$32)*100*-1</f>
        <v>-3.17416072890716</v>
      </c>
      <c r="G22" s="5" t="n">
        <f aca="false">(C22/$D$32)*100</f>
        <v>3.21422971725231</v>
      </c>
    </row>
    <row r="23" customFormat="false" ht="12.8" hidden="false" customHeight="false" outlineLevel="0" collapsed="false">
      <c r="A23" s="2" t="s">
        <v>28</v>
      </c>
      <c r="B23" s="2" t="n">
        <v>1827</v>
      </c>
      <c r="C23" s="2" t="n">
        <v>1885</v>
      </c>
      <c r="D23" s="2" t="n">
        <v>3712</v>
      </c>
      <c r="E23" s="5"/>
      <c r="F23" s="5" t="n">
        <f aca="false">(B23/$D$32)*100*-1</f>
        <v>-3.18287137854741</v>
      </c>
      <c r="G23" s="5" t="n">
        <f aca="false">(C23/$D$32)*100</f>
        <v>3.28391491437431</v>
      </c>
    </row>
    <row r="24" customFormat="false" ht="12.8" hidden="false" customHeight="false" outlineLevel="0" collapsed="false">
      <c r="A24" s="2" t="s">
        <v>29</v>
      </c>
      <c r="B24" s="2" t="n">
        <v>1711</v>
      </c>
      <c r="C24" s="2" t="n">
        <v>1804</v>
      </c>
      <c r="D24" s="2" t="n">
        <v>3515</v>
      </c>
      <c r="E24" s="5"/>
      <c r="F24" s="5" t="n">
        <f aca="false">(B24/$D$32)*100*-1</f>
        <v>-2.98078430689361</v>
      </c>
      <c r="G24" s="5" t="n">
        <f aca="false">(C24/$D$32)*100</f>
        <v>3.14280239020226</v>
      </c>
    </row>
    <row r="25" customFormat="false" ht="12.8" hidden="false" customHeight="false" outlineLevel="0" collapsed="false">
      <c r="A25" s="2" t="s">
        <v>30</v>
      </c>
      <c r="B25" s="2" t="n">
        <v>1659</v>
      </c>
      <c r="C25" s="2" t="n">
        <v>1806</v>
      </c>
      <c r="D25" s="2" t="n">
        <v>3465</v>
      </c>
      <c r="E25" s="5"/>
      <c r="F25" s="5" t="n">
        <f aca="false">(B25/$D$32)*100*-1</f>
        <v>-2.89019355063501</v>
      </c>
      <c r="G25" s="5" t="n">
        <f aca="false">(C25/$D$32)*100</f>
        <v>3.14628665005836</v>
      </c>
    </row>
    <row r="26" customFormat="false" ht="12.8" hidden="false" customHeight="false" outlineLevel="0" collapsed="false">
      <c r="A26" s="2" t="s">
        <v>31</v>
      </c>
      <c r="B26" s="2" t="n">
        <v>1520</v>
      </c>
      <c r="C26" s="2" t="n">
        <v>1750</v>
      </c>
      <c r="D26" s="2" t="n">
        <v>3270</v>
      </c>
      <c r="E26" s="5"/>
      <c r="F26" s="5" t="n">
        <f aca="false">(B26/$D$32)*100*-1</f>
        <v>-2.64803749063605</v>
      </c>
      <c r="G26" s="5" t="n">
        <f aca="false">(C26/$D$32)*100</f>
        <v>3.04872737408756</v>
      </c>
    </row>
    <row r="27" customFormat="false" ht="12.8" hidden="false" customHeight="false" outlineLevel="0" collapsed="false">
      <c r="A27" s="2" t="s">
        <v>32</v>
      </c>
      <c r="B27" s="2" t="n">
        <v>1097</v>
      </c>
      <c r="C27" s="2" t="n">
        <v>1403</v>
      </c>
      <c r="D27" s="2" t="n">
        <v>2500</v>
      </c>
      <c r="E27" s="5"/>
      <c r="F27" s="5" t="n">
        <f aca="false">(B27/$D$32)*100*-1</f>
        <v>-1.91111653107089</v>
      </c>
      <c r="G27" s="5" t="n">
        <f aca="false">(C27/$D$32)*100</f>
        <v>2.4442082890542</v>
      </c>
    </row>
    <row r="28" customFormat="false" ht="12.8" hidden="false" customHeight="false" outlineLevel="0" collapsed="false">
      <c r="A28" s="2" t="s">
        <v>33</v>
      </c>
      <c r="B28" s="2" t="n">
        <v>844</v>
      </c>
      <c r="C28" s="2" t="n">
        <v>1163</v>
      </c>
      <c r="D28" s="2" t="n">
        <v>2007</v>
      </c>
      <c r="E28" s="5"/>
      <c r="F28" s="5" t="n">
        <f aca="false">(B28/$D$32)*100*-1</f>
        <v>-1.47035765927423</v>
      </c>
      <c r="G28" s="5" t="n">
        <f aca="false">(C28/$D$32)*100</f>
        <v>2.02609710632219</v>
      </c>
    </row>
    <row r="29" customFormat="false" ht="12.8" hidden="false" customHeight="false" outlineLevel="0" collapsed="false">
      <c r="A29" s="2" t="s">
        <v>34</v>
      </c>
      <c r="B29" s="2" t="n">
        <v>697</v>
      </c>
      <c r="C29" s="2" t="n">
        <v>1077</v>
      </c>
      <c r="D29" s="2" t="n">
        <v>1774</v>
      </c>
      <c r="E29" s="5"/>
      <c r="F29" s="5" t="n">
        <f aca="false">(B29/$D$32)*100*-1</f>
        <v>-1.21426455985087</v>
      </c>
      <c r="G29" s="5" t="n">
        <f aca="false">(C29/$D$32)*100</f>
        <v>1.87627393250989</v>
      </c>
    </row>
    <row r="30" customFormat="false" ht="12.8" hidden="false" customHeight="false" outlineLevel="0" collapsed="false">
      <c r="A30" s="2" t="s">
        <v>35</v>
      </c>
      <c r="B30" s="2" t="n">
        <v>348</v>
      </c>
      <c r="C30" s="2" t="n">
        <v>650</v>
      </c>
      <c r="D30" s="2" t="n">
        <v>998</v>
      </c>
      <c r="E30" s="5"/>
      <c r="F30" s="5" t="n">
        <f aca="false">(B30/$D$32)*100*-1</f>
        <v>-0.606261214961412</v>
      </c>
      <c r="G30" s="5" t="n">
        <f aca="false">(C30/$D$32)*100</f>
        <v>1.13238445323252</v>
      </c>
    </row>
    <row r="31" customFormat="false" ht="12.8" hidden="false" customHeight="false" outlineLevel="0" collapsed="false">
      <c r="A31" s="2" t="s">
        <v>36</v>
      </c>
      <c r="B31" s="2" t="n">
        <v>176</v>
      </c>
      <c r="C31" s="2" t="n">
        <v>433</v>
      </c>
      <c r="D31" s="2" t="n">
        <v>609</v>
      </c>
      <c r="E31" s="5"/>
      <c r="F31" s="5" t="n">
        <f aca="false">(B31/$D$32)*100*-1</f>
        <v>-0.306614867336806</v>
      </c>
      <c r="G31" s="5" t="n">
        <f aca="false">(C31/$D$32)*100</f>
        <v>0.754342258845665</v>
      </c>
    </row>
    <row r="32" customFormat="false" ht="12.8" hidden="false" customHeight="false" outlineLevel="0" collapsed="false">
      <c r="A32" s="6" t="s">
        <v>37</v>
      </c>
      <c r="B32" s="6" t="n">
        <v>27890</v>
      </c>
      <c r="C32" s="6" t="n">
        <v>29511</v>
      </c>
      <c r="D32" s="6" t="n">
        <v>57401</v>
      </c>
      <c r="E32" s="5"/>
    </row>
    <row r="35" customFormat="false" ht="12.8" hidden="false" customHeight="false" outlineLevel="0" collapsed="false">
      <c r="D35" s="0" t="s">
        <v>38</v>
      </c>
      <c r="F35" s="0" t="n">
        <f aca="false">B32/C32*100</f>
        <v>94.5071329334824</v>
      </c>
      <c r="H35" s="0" t="s">
        <v>39</v>
      </c>
      <c r="L35" s="0" t="s">
        <v>40</v>
      </c>
      <c r="M35" s="0" t="s">
        <v>41</v>
      </c>
      <c r="N35" s="0" t="s">
        <v>42</v>
      </c>
      <c r="O35" s="0" t="s">
        <v>43</v>
      </c>
    </row>
    <row r="36" customFormat="false" ht="12.8" hidden="false" customHeight="false" outlineLevel="0" collapsed="false">
      <c r="A36" s="7" t="s">
        <v>44</v>
      </c>
      <c r="L36" s="0" t="n">
        <v>2.5</v>
      </c>
      <c r="M36" s="0" t="n">
        <f aca="false">SUM(D13:D14)</f>
        <v>2887</v>
      </c>
      <c r="N36" s="0" t="n">
        <f aca="false">L36*M36</f>
        <v>7217.5</v>
      </c>
      <c r="O36" s="0" t="n">
        <f aca="false">M36</f>
        <v>2887</v>
      </c>
    </row>
    <row r="37" customFormat="false" ht="12.8" hidden="false" customHeight="false" outlineLevel="0" collapsed="false">
      <c r="D37" s="0" t="s">
        <v>45</v>
      </c>
      <c r="F37" s="0" t="n">
        <f aca="false">B38/B39*100</f>
        <v>97.1749556533736</v>
      </c>
      <c r="H37" s="0" t="s">
        <v>46</v>
      </c>
      <c r="L37" s="0" t="n">
        <f aca="false">L36+5</f>
        <v>7.5</v>
      </c>
      <c r="M37" s="2" t="n">
        <v>3243</v>
      </c>
      <c r="N37" s="0" t="n">
        <f aca="false">L37*M37</f>
        <v>24322.5</v>
      </c>
      <c r="O37" s="0" t="n">
        <f aca="false">O36+M37</f>
        <v>6130</v>
      </c>
    </row>
    <row r="38" customFormat="false" ht="12.8" hidden="false" customHeight="false" outlineLevel="0" collapsed="false">
      <c r="A38" s="0" t="s">
        <v>47</v>
      </c>
      <c r="B38" s="0" t="n">
        <f aca="false">SUM(D13:D17)</f>
        <v>14791</v>
      </c>
      <c r="L38" s="0" t="n">
        <f aca="false">L37+5</f>
        <v>12.5</v>
      </c>
      <c r="M38" s="2" t="n">
        <v>4089</v>
      </c>
      <c r="N38" s="0" t="n">
        <f aca="false">L38*M38</f>
        <v>51112.5</v>
      </c>
      <c r="O38" s="0" t="n">
        <f aca="false">O37+M38</f>
        <v>10219</v>
      </c>
    </row>
    <row r="39" customFormat="false" ht="12.8" hidden="false" customHeight="false" outlineLevel="0" collapsed="false">
      <c r="A39" s="0" t="s">
        <v>48</v>
      </c>
      <c r="B39" s="0" t="n">
        <f aca="false">SUM(D20:D23)</f>
        <v>15221</v>
      </c>
      <c r="D39" s="0" t="s">
        <v>49</v>
      </c>
      <c r="F39" s="0" t="n">
        <f aca="false">(B40/B42)*100</f>
        <v>56.3402800749807</v>
      </c>
      <c r="H39" s="0" t="s">
        <v>50</v>
      </c>
      <c r="L39" s="0" t="n">
        <f aca="false">L38+5</f>
        <v>17.5</v>
      </c>
      <c r="M39" s="2" t="n">
        <v>4572</v>
      </c>
      <c r="N39" s="0" t="n">
        <f aca="false">L39*M39</f>
        <v>80010</v>
      </c>
      <c r="O39" s="0" t="n">
        <f aca="false">O38+M39</f>
        <v>14791</v>
      </c>
    </row>
    <row r="40" customFormat="false" ht="12.8" hidden="false" customHeight="false" outlineLevel="0" collapsed="false">
      <c r="A40" s="0" t="s">
        <v>51</v>
      </c>
      <c r="B40" s="0" t="n">
        <f aca="false">SUM(D13:D16)</f>
        <v>10219</v>
      </c>
      <c r="L40" s="0" t="n">
        <f aca="false">L39+5</f>
        <v>22.5</v>
      </c>
      <c r="M40" s="2" t="n">
        <v>4865</v>
      </c>
      <c r="N40" s="0" t="n">
        <f aca="false">L40*M40</f>
        <v>109462.5</v>
      </c>
      <c r="O40" s="0" t="n">
        <f aca="false">O39+M40</f>
        <v>19656</v>
      </c>
    </row>
    <row r="41" customFormat="false" ht="12.8" hidden="false" customHeight="false" outlineLevel="0" collapsed="false">
      <c r="A41" s="0" t="s">
        <v>52</v>
      </c>
      <c r="B41" s="0" t="n">
        <f aca="false">SUM(D27:D31)</f>
        <v>7888</v>
      </c>
      <c r="D41" s="0" t="s">
        <v>53</v>
      </c>
      <c r="F41" s="0" t="n">
        <f aca="false">B43/B44*100</f>
        <v>52.5139664804469</v>
      </c>
      <c r="H41" s="0" t="s">
        <v>54</v>
      </c>
      <c r="L41" s="0" t="n">
        <f aca="false">L40+5</f>
        <v>27.5</v>
      </c>
      <c r="M41" s="2" t="n">
        <v>4386</v>
      </c>
      <c r="N41" s="0" t="n">
        <f aca="false">L41*M41</f>
        <v>120615</v>
      </c>
      <c r="O41" s="0" t="n">
        <f aca="false">O40+M41</f>
        <v>24042</v>
      </c>
    </row>
    <row r="42" customFormat="false" ht="12.8" hidden="false" customHeight="false" outlineLevel="0" collapsed="false">
      <c r="A42" s="0" t="s">
        <v>55</v>
      </c>
      <c r="B42" s="0" t="n">
        <f aca="false">SUM(D24:D31)</f>
        <v>18138</v>
      </c>
      <c r="L42" s="0" t="n">
        <f aca="false">L41+5</f>
        <v>32.5</v>
      </c>
      <c r="M42" s="2" t="n">
        <v>3939</v>
      </c>
      <c r="N42" s="0" t="n">
        <f aca="false">L42*M42</f>
        <v>128017.5</v>
      </c>
      <c r="O42" s="0" t="n">
        <f aca="false">O41+M42</f>
        <v>27981</v>
      </c>
    </row>
    <row r="43" customFormat="false" ht="12.8" hidden="false" customHeight="false" outlineLevel="0" collapsed="false">
      <c r="A43" s="0" t="s">
        <v>56</v>
      </c>
      <c r="B43" s="0" t="n">
        <f aca="false">SUM(D15:D16)</f>
        <v>7332</v>
      </c>
      <c r="D43" s="0" t="s">
        <v>57</v>
      </c>
      <c r="F43" s="0" t="n">
        <f aca="false">B41/B40</f>
        <v>0.771895488795381</v>
      </c>
      <c r="H43" s="0" t="s">
        <v>58</v>
      </c>
      <c r="L43" s="0" t="n">
        <f aca="false">L42+5</f>
        <v>37.5</v>
      </c>
      <c r="M43" s="2" t="n">
        <v>3903</v>
      </c>
      <c r="N43" s="0" t="n">
        <f aca="false">L43*M43</f>
        <v>146362.5</v>
      </c>
      <c r="O43" s="0" t="n">
        <f aca="false">O42+M43</f>
        <v>31884</v>
      </c>
      <c r="Q43" s="0" t="n">
        <f aca="false">O43-O42</f>
        <v>3903</v>
      </c>
      <c r="R43" s="0" t="n">
        <f aca="false">Q43/5</f>
        <v>780.6</v>
      </c>
    </row>
    <row r="44" customFormat="false" ht="12.8" hidden="false" customHeight="false" outlineLevel="0" collapsed="false">
      <c r="A44" s="0" t="s">
        <v>59</v>
      </c>
      <c r="B44" s="0" t="n">
        <f aca="false">SUM(D23:D26)</f>
        <v>13962</v>
      </c>
      <c r="L44" s="0" t="n">
        <f aca="false">L43+5</f>
        <v>42.5</v>
      </c>
      <c r="M44" s="2" t="n">
        <v>3667</v>
      </c>
      <c r="N44" s="0" t="n">
        <f aca="false">L44*M44</f>
        <v>155847.5</v>
      </c>
      <c r="O44" s="0" t="n">
        <f aca="false">O43+M44</f>
        <v>35551</v>
      </c>
    </row>
    <row r="45" customFormat="false" ht="12.8" hidden="false" customHeight="false" outlineLevel="0" collapsed="false">
      <c r="A45" s="0" t="s">
        <v>60</v>
      </c>
      <c r="B45" s="0" t="n">
        <f aca="false">SUM(D17:D26)</f>
        <v>39294</v>
      </c>
      <c r="D45" s="0" t="s">
        <v>61</v>
      </c>
      <c r="F45" s="0" t="n">
        <f aca="false">(B41+B40)/B45</f>
        <v>0.460808265893012</v>
      </c>
      <c r="H45" s="0" t="s">
        <v>62</v>
      </c>
      <c r="L45" s="0" t="n">
        <f aca="false">L44+5</f>
        <v>47.5</v>
      </c>
      <c r="M45" s="2" t="n">
        <v>3712</v>
      </c>
      <c r="N45" s="0" t="n">
        <f aca="false">L45*M45</f>
        <v>176320</v>
      </c>
      <c r="O45" s="0" t="n">
        <f aca="false">O44+M45</f>
        <v>39263</v>
      </c>
      <c r="Q45" s="0" t="n">
        <f aca="false">O55-O42</f>
        <v>719.5</v>
      </c>
    </row>
    <row r="46" customFormat="false" ht="12.8" hidden="false" customHeight="false" outlineLevel="0" collapsed="false">
      <c r="A46" s="0" t="s">
        <v>63</v>
      </c>
      <c r="B46" s="0" t="n">
        <f aca="false">SUM(D22:D26)</f>
        <v>17629</v>
      </c>
      <c r="L46" s="0" t="n">
        <f aca="false">L45+5</f>
        <v>52.5</v>
      </c>
      <c r="M46" s="2" t="n">
        <v>3515</v>
      </c>
      <c r="N46" s="0" t="n">
        <f aca="false">L46*M46</f>
        <v>184537.5</v>
      </c>
      <c r="O46" s="0" t="n">
        <f aca="false">O45+M46</f>
        <v>42778</v>
      </c>
      <c r="R46" s="0" t="n">
        <f aca="false">Q45*1/R43</f>
        <v>0.921726876761466</v>
      </c>
      <c r="S46" s="0" t="s">
        <v>64</v>
      </c>
    </row>
    <row r="47" customFormat="false" ht="12.8" hidden="false" customHeight="false" outlineLevel="0" collapsed="false">
      <c r="A47" s="0" t="s">
        <v>65</v>
      </c>
      <c r="B47" s="0" t="n">
        <f aca="false">SUM(D17:D21)</f>
        <v>21665</v>
      </c>
      <c r="D47" s="0" t="s">
        <v>66</v>
      </c>
      <c r="H47" s="0" t="s">
        <v>67</v>
      </c>
      <c r="L47" s="0" t="n">
        <f aca="false">L46+5</f>
        <v>57.5</v>
      </c>
      <c r="M47" s="2" t="n">
        <v>3465</v>
      </c>
      <c r="N47" s="0" t="n">
        <f aca="false">L47*M47</f>
        <v>199237.5</v>
      </c>
      <c r="O47" s="0" t="n">
        <f aca="false">O46+M47</f>
        <v>46243</v>
      </c>
    </row>
    <row r="48" customFormat="false" ht="12.8" hidden="false" customHeight="false" outlineLevel="0" collapsed="false">
      <c r="A48" s="0" t="s">
        <v>68</v>
      </c>
      <c r="B48" s="0" t="n">
        <f aca="false">SUM(D13:D14)</f>
        <v>2887</v>
      </c>
      <c r="F48" s="0" t="n">
        <f aca="false">B46/B47</f>
        <v>0.813708746826679</v>
      </c>
      <c r="L48" s="0" t="n">
        <f aca="false">L47+5</f>
        <v>62.5</v>
      </c>
      <c r="M48" s="2" t="n">
        <v>3270</v>
      </c>
      <c r="N48" s="0" t="n">
        <f aca="false">L48*M48</f>
        <v>204375</v>
      </c>
      <c r="O48" s="0" t="n">
        <f aca="false">O47+M48</f>
        <v>49513</v>
      </c>
      <c r="R48" s="0" t="n">
        <f aca="false">R46*365</f>
        <v>336.430310017935</v>
      </c>
      <c r="S48" s="0" t="s">
        <v>69</v>
      </c>
    </row>
    <row r="49" customFormat="false" ht="12.8" hidden="false" customHeight="false" outlineLevel="0" collapsed="false">
      <c r="A49" s="0" t="s">
        <v>70</v>
      </c>
      <c r="B49" s="0" t="n">
        <f aca="false">SUM(C17:C23)</f>
        <v>14451</v>
      </c>
      <c r="L49" s="0" t="n">
        <f aca="false">L48+5</f>
        <v>67.5</v>
      </c>
      <c r="M49" s="2" t="n">
        <v>2500</v>
      </c>
      <c r="N49" s="0" t="n">
        <f aca="false">L49*M49</f>
        <v>168750</v>
      </c>
      <c r="O49" s="0" t="n">
        <f aca="false">O48+M49</f>
        <v>52013</v>
      </c>
    </row>
    <row r="50" customFormat="false" ht="12.8" hidden="false" customHeight="false" outlineLevel="0" collapsed="false">
      <c r="D50" s="0" t="s">
        <v>71</v>
      </c>
      <c r="F50" s="0" t="n">
        <f aca="false">D26/D17</f>
        <v>0.715223097112861</v>
      </c>
      <c r="H50" s="0" t="s">
        <v>72</v>
      </c>
      <c r="L50" s="0" t="n">
        <f aca="false">L49+5</f>
        <v>72.5</v>
      </c>
      <c r="M50" s="2" t="n">
        <v>2007</v>
      </c>
      <c r="N50" s="0" t="n">
        <f aca="false">L50*M50</f>
        <v>145507.5</v>
      </c>
      <c r="O50" s="0" t="n">
        <f aca="false">O49+M50</f>
        <v>54020</v>
      </c>
      <c r="R50" s="0" t="n">
        <f aca="false">L42+R46</f>
        <v>33.4217268767615</v>
      </c>
    </row>
    <row r="51" customFormat="false" ht="12.8" hidden="false" customHeight="false" outlineLevel="0" collapsed="false">
      <c r="L51" s="0" t="n">
        <f aca="false">L50+5</f>
        <v>77.5</v>
      </c>
      <c r="M51" s="2" t="n">
        <v>1774</v>
      </c>
      <c r="N51" s="0" t="n">
        <f aca="false">L51*M51</f>
        <v>137485</v>
      </c>
      <c r="O51" s="0" t="n">
        <f aca="false">O50+M51</f>
        <v>55794</v>
      </c>
    </row>
    <row r="52" customFormat="false" ht="12.8" hidden="false" customHeight="false" outlineLevel="0" collapsed="false">
      <c r="D52" s="0" t="s">
        <v>73</v>
      </c>
      <c r="H52" s="0" t="s">
        <v>74</v>
      </c>
      <c r="L52" s="0" t="n">
        <f aca="false">L51+5</f>
        <v>82.5</v>
      </c>
      <c r="M52" s="2" t="n">
        <v>998</v>
      </c>
      <c r="N52" s="0" t="n">
        <f aca="false">L52*M52</f>
        <v>82335</v>
      </c>
      <c r="O52" s="0" t="n">
        <f aca="false">O51+M52</f>
        <v>56792</v>
      </c>
    </row>
    <row r="53" customFormat="false" ht="12.8" hidden="false" customHeight="false" outlineLevel="0" collapsed="false">
      <c r="F53" s="0" t="n">
        <f aca="false">B48/B49</f>
        <v>0.199778562037229</v>
      </c>
      <c r="L53" s="0" t="n">
        <f aca="false">L52+5</f>
        <v>87.5</v>
      </c>
      <c r="M53" s="2" t="n">
        <v>609</v>
      </c>
      <c r="N53" s="0" t="n">
        <f aca="false">L53*M53</f>
        <v>53287.5</v>
      </c>
      <c r="O53" s="0" t="n">
        <f aca="false">O52+M53</f>
        <v>57401</v>
      </c>
    </row>
    <row r="55" customFormat="false" ht="12.8" hidden="false" customHeight="false" outlineLevel="0" collapsed="false">
      <c r="D55" s="0" t="s">
        <v>75</v>
      </c>
      <c r="F55" s="0" t="n">
        <f aca="false">D13/B49</f>
        <v>0.0199294166493668</v>
      </c>
      <c r="H55" s="0" t="s">
        <v>76</v>
      </c>
      <c r="M55" s="2"/>
      <c r="O55" s="0" t="n">
        <f aca="false">O53/2</f>
        <v>28700.5</v>
      </c>
    </row>
    <row r="57" customFormat="false" ht="12.8" hidden="false" customHeight="false" outlineLevel="0" collapsed="false">
      <c r="L57" s="0" t="n">
        <f aca="false">SUM(L36:L53)</f>
        <v>810</v>
      </c>
      <c r="N57" s="0" t="n">
        <f aca="false">SUM(N36:N55)</f>
        <v>2174802.5</v>
      </c>
    </row>
    <row r="59" customFormat="false" ht="12.8" hidden="false" customHeight="false" outlineLevel="0" collapsed="false">
      <c r="N59" s="0" t="n">
        <f aca="false">N57/D32</f>
        <v>37.8878852284803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2022-10-07T10:24:40Z</dcterms:created>
  <dc:creator/>
  <dc:description/>
  <dc:language>es-ES</dc:language>
  <cp:lastModifiedBy/>
  <dcterms:modified xsi:type="dcterms:W3CDTF">2022-10-08T17:25:06Z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